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ات\جمعياتي\جمعية عيون الجواء\الميزانية\2023م\المصروفات والإيرادات الربع الأول 2023م\"/>
    </mc:Choice>
  </mc:AlternateContent>
  <bookViews>
    <workbookView xWindow="-105" yWindow="-105" windowWidth="23250" windowHeight="1257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E169" i="1"/>
  <c r="E167" i="1"/>
  <c r="E165" i="1"/>
  <c r="E163" i="1"/>
  <c r="D163" i="1" s="1"/>
  <c r="E161" i="1"/>
  <c r="D161" i="1" s="1"/>
  <c r="E159" i="1"/>
  <c r="D159" i="1" s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211" i="1"/>
  <c r="D183" i="1"/>
  <c r="E49" i="1"/>
  <c r="D49" i="1" s="1"/>
  <c r="E7" i="1"/>
  <c r="D134" i="1" l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<sst xmlns="http://schemas.openxmlformats.org/spreadsheetml/2006/main" count="554" uniqueCount="447">
  <si>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</si>
  <si>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</si>
  <si>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</si>
  <si>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</si>
  <si>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</si>
  <si>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</si>
  <si>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</si>
  <si>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</si>
  <si>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</si>
  <si>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</si>
  <si>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</si>
  <si>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</si>
  <si>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</si>
  <si>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</si>
  <si>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</si>
  <si>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</si>
  <si>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</si>
  <si>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</si>
  <si>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</si>
  <si>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</si>
  <si>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</si>
  <si>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</si>
  <si>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</si>
  <si>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</si>
  <si>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</si>
  <si>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</si>
  <si>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</si>
  <si>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</si>
  <si>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</si>
  <si>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</si>
  <si>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</si>
  <si>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</si>
  <si>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</si>
  <si>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</si>
  <si>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</si>
  <si>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</si>
  <si>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</si>
  <si>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</si>
  <si>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</si>
  <si>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</si>
  <si>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</si>
  <si>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</si>
  <si>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</si>
  <si>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</si>
  <si>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</si>
  <si>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</si>
  <si>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</si>
  <si>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</si>
  <si>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</si>
  <si>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</si>
  <si>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</si>
  <si>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</si>
  <si>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</si>
  <si>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</si>
  <si>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</si>
  <si>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</si>
  <si>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</si>
  <si>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</si>
  <si>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</si>
  <si>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</si>
  <si>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</si>
  <si>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</si>
  <si>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</si>
  <si>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</si>
  <si>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</si>
  <si>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</si>
  <si>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</si>
  <si>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</si>
  <si>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</si>
  <si>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</si>
  <si>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</si>
  <si>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</si>
  <si>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</si>
  <si>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</si>
  <si>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</si>
  <si>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</si>
  <si>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</si>
  <si>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</si>
  <si>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</si>
  <si>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</si>
  <si>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</si>
  <si>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</si>
  <si>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</si>
  <si>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</si>
  <si>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</si>
  <si>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</si>
  <si>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</si>
  <si>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</si>
  <si>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</si>
  <si>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</si>
  <si>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</si>
  <si>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</si>
  <si>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</si>
  <si>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</si>
  <si>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</si>
  <si>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</si>
  <si>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</si>
  <si>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</si>
  <si>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</si>
  <si>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</si>
  <si>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</si>
  <si>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</si>
  <si>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</si>
  <si>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</si>
  <si>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</si>
  <si>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</si>
  <si>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</si>
  <si>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</si>
  <si>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</si>
  <si>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</si>
  <si>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</si>
  <si>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</si>
  <si>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</si>
  <si>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</si>
  <si>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</si>
  <si>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</si>
  <si>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</si>
  <si>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</si>
  <si>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</si>
  <si>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</si>
  <si>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</si>
  <si>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</si>
  <si>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</si>
  <si>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</si>
  <si>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</si>
  <si>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</si>
  <si>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</si>
  <si>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</si>
  <si>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</si>
  <si>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</si>
  <si>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</si>
  <si>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</si>
  <si>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</si>
  <si>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</si>
  <si>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</si>
  <si>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</si>
  <si>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</si>
  <si>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</si>
  <si>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</si>
  <si>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</si>
  <si>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</si>
  <si>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</si>
  <si>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</si>
  <si>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</si>
  <si>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</si>
  <si>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</si>
  <si>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</si>
  <si>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</si>
  <si>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</si>
  <si>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</si>
  <si>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</si>
  <si>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</si>
  <si>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</si>
  <si>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</si>
  <si>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</si>
  <si>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</si>
  <si>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</si>
  <si>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</si>
  <si>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</si>
  <si>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</si>
  <si>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</si>
  <si>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</si>
  <si>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</si>
  <si>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</si>
  <si>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</si>
  <si>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</si>
  <si>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</si>
  <si>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</si>
  <si>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</si>
  <si>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</si>
  <si>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</si>
  <si>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</si>
  <si>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</si>
  <si>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</si>
  <si>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</si>
  <si>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</si>
  <si>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</si>
  <si>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</si>
  <si>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</si>
  <si>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</si>
  <si>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</si>
  <si>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</si>
  <si>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</si>
  <si>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</si>
  <si>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</si>
  <si>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</si>
  <si>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</si>
  <si>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</si>
  <si>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</si>
  <si>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</si>
  <si>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</si>
  <si>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</si>
  <si>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</si>
  <si>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</si>
  <si>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</si>
  <si>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</si>
  <si>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</si>
  <si>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</si>
  <si>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</si>
  <si>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</si>
  <si>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</si>
  <si>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</si>
  <si>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</si>
  <si>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</si>
  <si>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</si>
  <si>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</si>
  <si>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</si>
  <si>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</si>
  <si>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</si>
  <si>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</si>
  <si>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</si>
  <si>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</si>
  <si>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</si>
  <si>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</si>
  <si>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</si>
  <si>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</si>
  <si>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</si>
  <si>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</si>
  <si>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</si>
  <si>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</si>
  <si>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</si>
  <si>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</si>
  <si>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</si>
  <si>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</si>
  <si>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</si>
  <si>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</si>
  <si>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</si>
  <si>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</si>
  <si>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</si>
  <si>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</si>
  <si>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</si>
  <si>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</si>
  <si>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</si>
  <si>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</si>
  <si>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</si>
  <si>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</si>
  <si>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</si>
  <si>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</si>
  <si>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</si>
  <si>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</si>
  <si>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</si>
  <si>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</si>
  <si>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</si>
  <si>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</si>
  <si>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</si>
  <si>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</si>
  <si>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</si>
  <si>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</si>
  <si>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</si>
  <si>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</si>
  <si>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</si>
  <si>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</si>
  <si>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</si>
  <si>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</si>
  <si>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</si>
  <si>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</si>
  <si>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</si>
  <si>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</si>
  <si>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</si>
  <si>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</si>
  <si>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</si>
  <si>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</si>
  <si>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</si>
  <si>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</si>
  <si>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</si>
  <si>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</si>
  <si>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</si>
  <si>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</si>
  <si>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</si>
  <si>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</si>
  <si>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</si>
  <si>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</si>
  <si>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</si>
  <si>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</si>
  <si>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</si>
  <si>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</si>
  <si>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</si>
  <si>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</si>
  <si>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</si>
  <si>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</si>
  <si>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</si>
  <si>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</si>
  <si>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</si>
  <si>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</si>
  <si>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</si>
  <si>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</si>
  <si>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</si>
  <si>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</si>
  <si>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</si>
  <si>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</si>
  <si>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</si>
  <si>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</si>
  <si>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</si>
  <si>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</si>
  <si>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</si>
  <si>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</si>
  <si>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</si>
  <si>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</si>
  <si>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</si>
  <si>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</si>
  <si>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</si>
  <si>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</si>
  <si>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</si>
  <si>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</si>
  <si>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</si>
  <si>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</si>
  <si>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</si>
  <si>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</si>
  <si>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</si>
  <si>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</si>
  <si>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</si>
  <si>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</si>
  <si>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</si>
  <si>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</si>
  <si>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</si>
  <si>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</si>
  <si>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</si>
  <si>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</si>
  <si>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</si>
  <si>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</si>
  <si>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</si>
  <si>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</si>
  <si>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</si>
  <si>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</si>
  <si>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</si>
  <si>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</si>
  <si>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</si>
  <si>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</si>
  <si>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</si>
  <si>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</si>
  <si>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</si>
  <si>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</si>
  <si>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</si>
  <si>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</si>
  <si>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</si>
  <si>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</si>
  <si>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</si>
  <si>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</si>
  <si>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</si>
  <si>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</si>
  <si>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</si>
  <si>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</si>
  <si>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</si>
  <si>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</si>
  <si>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</si>
  <si>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</si>
  <si>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</si>
  <si>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</si>
  <si>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</si>
  <si>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</si>
  <si>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</si>
  <si>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</si>
  <si>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</si>
  <si>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</si>
  <si>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</si>
  <si>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</si>
  <si>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</si>
  <si>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</si>
  <si>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</si>
  <si>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</si>
  <si>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</si>
  <si>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</si>
  <si>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</si>
  <si>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</si>
  <si>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</si>
  <si>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</si>
  <si>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</si>
  <si>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</si>
  <si>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</si>
  <si>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</si>
  <si>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</si>
  <si>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</si>
  <si>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</si>
  <si>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</si>
  <si>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</si>
  <si>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</si>
  <si>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</si>
  <si>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</si>
  <si>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</si>
  <si>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</si>
  <si>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</si>
  <si>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</si>
  <si>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</si>
  <si>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</si>
  <si>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</si>
  <si>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</si>
  <si>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</si>
  <si>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</si>
  <si>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</si>
  <si>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</si>
  <si>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</si>
  <si>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</si>
  <si>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</si>
  <si>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</si>
  <si>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</si>
  <si>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</si>
  <si>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</si>
  <si>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</si>
  <si>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</si>
  <si>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</si>
  <si>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</si>
  <si>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</si>
  <si>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</si>
  <si>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</si>
  <si>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</si>
  <si>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</si>
  <si>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</si>
  <si>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</si>
  <si>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</si>
  <si>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</si>
  <si>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</si>
  <si>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</si>
  <si>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</si>
  <si>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</si>
  <si>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</si>
  <si>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</si>
  <si>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</si>
  <si>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</si>
  <si>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</si>
  <si>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</si>
  <si>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</si>
  <si>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</si>
  <si>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</si>
  <si>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</si>
  <si>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</si>
  <si>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</si>
  <si>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</si>
  <si>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</si>
  <si>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</si>
  <si>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</si>
  <si>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</si>
  <si>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</si>
  <si>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</si>
  <si>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</si>
  <si>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</si>
  <si>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</si>
  <si>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</si>
  <si>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</si>
  <si>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</si>
  <si>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</si>
  <si>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</si>
  <si>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</si>
  <si>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</si>
  <si>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2023      الى 31 / 3 / 2023    </t>
  </si>
  <si>
    <t xml:space="preserve">تقرير بالأصول الثابتة بتاريخ 31 /  3 /   2023م </t>
  </si>
  <si>
    <t>تقرير بالإلتزامات وصافي اًلأصول بتاريخ 31 /  3 /    2023م</t>
  </si>
  <si>
    <t xml:space="preserve">تقرير إيرادات ومصروفات البرامج والأنشطة المقيدة للفترة من 1 /  1 / 2023م      الى  31 / 3 / 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</si>
</sst>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6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4" name="مربع نص 3">
          <a:extLst>
            <a:ext uri="{FF2B5EF4-FFF2-40B4-BE49-F238E27FC236}">
              <a16:creationId xmlns:a16="http://schemas.microsoft.com/office/drawing/2014/main" id="{D8779181-5307-45A8-8648-9AE6E09B1419}"/>
            </a:ext>
          </a:extLst>
        </xdr:cNvPr>
        <xdr:cNvSpPr txBox="1"/>
      </xdr:nvSpPr>
      <xdr:spPr>
        <a:xfrm>
          <a:off x="11230714141" y="180975"/>
          <a:ext cx="573785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الجمعية : جمعية التنمية الأهلية بعيون الجواء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4677404.83</a:t>
          </a:r>
          <a:r>
            <a:rPr lang="ar-SA" sz="1400"/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:1443/09/18هـ      ترخيص رقم 4234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1443/09/18هـ   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عيون الجواء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0553661144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0553911990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0533489064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0553911990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oyoon.al.jiwa@gmail.com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0553911990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J14" sqref="J14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4677404.83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 x14ac:dyDescent="0.2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 x14ac:dyDescent="0.25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 x14ac:dyDescent="0.2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 x14ac:dyDescent="0.25"/>
    <row r="5" spans="2:14" ht="30.75" customHeight="1" thickTop="1" x14ac:dyDescent="0.2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 x14ac:dyDescent="0.3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19" workbookViewId="0">
      <selection activeCell="D16" sqref="D16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23.25" thickBot="1" x14ac:dyDescent="0.25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22.5" thickBot="1" x14ac:dyDescent="0.25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95">
        <v>2250</v>
      </c>
      <c r="H11" s="217">
        <v>0</v>
      </c>
      <c r="I11" s="217"/>
      <c r="J11" s="219"/>
      <c r="K11" s="219"/>
      <c r="L11" s="219"/>
      <c r="N11" s="141">
        <f t="shared" si="0"/>
        <v>2250</v>
      </c>
      <c r="O11" s="141">
        <f t="shared" si="1"/>
        <v>0</v>
      </c>
      <c r="P11" s="141">
        <f t="shared" si="2"/>
        <v>2250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2250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2250</v>
      </c>
      <c r="O12" s="6">
        <f t="shared" si="1"/>
        <v>0</v>
      </c>
      <c r="P12" s="6">
        <f t="shared" si="2"/>
        <v>2250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>
        <v>30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30</v>
      </c>
      <c r="O14" s="141">
        <f t="shared" si="1"/>
        <v>0</v>
      </c>
      <c r="P14" s="141">
        <f t="shared" si="2"/>
        <v>30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30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30</v>
      </c>
      <c r="O19" s="6">
        <f t="shared" si="1"/>
        <v>0</v>
      </c>
      <c r="P19" s="6">
        <f t="shared" si="2"/>
        <v>30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30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2250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2280</v>
      </c>
      <c r="O26" s="9">
        <f t="shared" si="1"/>
        <v>0</v>
      </c>
      <c r="P26" s="9">
        <f t="shared" si="2"/>
        <v>2280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81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4.25" x14ac:dyDescent="0.2"/>
  <cols>
    <col min="2" max="2" width="10.875" bestFit="1" customWidth="1"/>
    <col min="3" max="3" width="53.625" bestFit="1" customWidth="1"/>
    <col min="4" max="6" width="10.1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68984.56</v>
      </c>
      <c r="E5" s="223">
        <f>E6</f>
        <v>39132.849999999991</v>
      </c>
      <c r="F5" s="224">
        <f>F210</f>
        <v>29851.71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39132.849999999991</v>
      </c>
      <c r="E6" s="226">
        <f>E7+E38+E134+E190</f>
        <v>39132.849999999991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1195.29</v>
      </c>
      <c r="E7" s="226">
        <f>E8+E17</f>
        <v>1195.29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1195.29</v>
      </c>
      <c r="E8" s="226">
        <f>SUM(E9:E16)</f>
        <v>1195.29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1195.29</v>
      </c>
      <c r="E16" s="295">
        <v>1195.29</v>
      </c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41102023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41202301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4120230101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41202302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4120230201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4120230202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4120230203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4120230204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4120230205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4120230206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41202303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4120230301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4120230302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4120230303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4120230304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4120230305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4120230306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41202304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4120230401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4120230402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4120230403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4120230404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4120230405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41202305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4120230501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41202306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4120230601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41202307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4120230701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41202308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4120230801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41202309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4120230901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41202310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4120231001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41202311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4120231001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41202312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4120231201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37937.55999999999</v>
      </c>
      <c r="E134" s="226">
        <f>SUM(E135,E137,E144,E150,E155,E157,E159,E161,E163,E165,E167,E169,E171,E183)</f>
        <v>37937.55999999999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37047</v>
      </c>
      <c r="E137" s="226">
        <f>SUM(E138:E143)</f>
        <v>37047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37047</v>
      </c>
      <c r="E139" s="295">
        <v>37047</v>
      </c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32.64</v>
      </c>
      <c r="E155" s="226">
        <f>E156</f>
        <v>32.64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32.64</v>
      </c>
      <c r="E156">
        <v>32.64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229.35</v>
      </c>
      <c r="E159" s="226">
        <f>E160</f>
        <v>229.35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229.35</v>
      </c>
      <c r="E160">
        <v>229.35</v>
      </c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105</v>
      </c>
      <c r="E165" s="226">
        <f>E166</f>
        <v>105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105</v>
      </c>
      <c r="E166">
        <v>105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95.63</v>
      </c>
      <c r="E167" s="226">
        <f>E168</f>
        <v>95.63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95.63</v>
      </c>
      <c r="E168">
        <v>95.63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154.81</v>
      </c>
      <c r="E169" s="226">
        <f>E170</f>
        <v>154.81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154.81</v>
      </c>
      <c r="E170">
        <v>154.81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273.13</v>
      </c>
      <c r="E171" s="226">
        <f>SUM(E172:E182)</f>
        <v>273.13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273.13</v>
      </c>
      <c r="E172">
        <v>273.13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29851.71</v>
      </c>
      <c r="E210" s="228"/>
      <c r="F210" s="227">
        <f>SUM(F211,F249)</f>
        <v>29851.71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29851.71</v>
      </c>
      <c r="E211" s="232"/>
      <c r="F211" s="227">
        <f>SUM(F212,F214,F223,F232,F238)</f>
        <v>29851.71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29851.71</v>
      </c>
      <c r="E238" s="232"/>
      <c r="F238" s="227">
        <f>SUM(F239:F248)</f>
        <v>29851.71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1304.71</v>
      </c>
      <c r="E240" s="232"/>
      <c r="F240" s="295">
        <v>1304.71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28547</v>
      </c>
      <c r="E244" s="232"/>
      <c r="F244" s="295">
        <v>28547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42202301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68984.56</v>
      </c>
      <c r="E293" s="243">
        <f>E5</f>
        <v>39132.849999999991</v>
      </c>
      <c r="F293" s="243">
        <f>F210</f>
        <v>29851.71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25" workbookViewId="0">
      <selection activeCell="E18" sqref="E18"/>
    </sheetView>
  </sheetViews>
  <sheetFormatPr defaultRowHeight="14.25" x14ac:dyDescent="0.2"/>
  <cols>
    <col min="3" max="3" width="44.375" customWidth="1"/>
    <col min="4" max="5" width="11.375" bestFit="1" customWidth="1"/>
    <col min="6" max="6" width="17.625" customWidth="1"/>
  </cols>
  <sheetData>
    <row r="2" spans="2:6" ht="20.25" x14ac:dyDescent="0.3">
      <c r="B2" s="284" t="s">
        <v>444</v>
      </c>
      <c r="C2" s="284"/>
      <c r="D2" s="284"/>
      <c r="E2" s="284"/>
      <c r="F2" s="284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95">
        <v>69297.39</v>
      </c>
      <c r="E7" s="295">
        <v>98064.39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3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69297.39</v>
      </c>
      <c r="E15" s="161">
        <f>SUM(E7:E14)</f>
        <v>98064.39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95">
        <v>4933319</v>
      </c>
      <c r="E17" s="295">
        <v>4933319</v>
      </c>
      <c r="F17" s="160"/>
    </row>
    <row r="18" spans="2:6" ht="21" customHeight="1" x14ac:dyDescent="0.2">
      <c r="B18" s="207">
        <v>122</v>
      </c>
      <c r="C18" s="208" t="s">
        <v>54</v>
      </c>
      <c r="D18" s="295">
        <v>10925</v>
      </c>
      <c r="E18" s="295">
        <v>10925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4944244</v>
      </c>
      <c r="E22" s="161">
        <f>SUM(E17:E21)</f>
        <v>4944244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2" t="s">
        <v>425</v>
      </c>
      <c r="C33" s="283"/>
      <c r="D33" s="166">
        <f>D15+D22+D31</f>
        <v>5013541.3899999997</v>
      </c>
      <c r="E33" s="166">
        <f>E15+E22+E31</f>
        <v>5042308.3899999997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zoomScale="96" zoomScaleNormal="96" workbookViewId="0">
      <selection activeCell="F25" sqref="F25"/>
    </sheetView>
  </sheetViews>
  <sheetFormatPr defaultRowHeight="14.25" x14ac:dyDescent="0.2"/>
  <cols>
    <col min="3" max="3" width="8.125" bestFit="1" customWidth="1"/>
    <col min="4" max="4" width="33.375" customWidth="1"/>
    <col min="5" max="5" width="11.375" bestFit="1" customWidth="1"/>
    <col min="6" max="6" width="12.375" bestFit="1" customWidth="1"/>
    <col min="7" max="7" width="23.375" customWidth="1"/>
  </cols>
  <sheetData>
    <row r="2" spans="3:7" ht="20.25" x14ac:dyDescent="0.3">
      <c r="C2" s="284" t="s">
        <v>445</v>
      </c>
      <c r="D2" s="284"/>
      <c r="E2" s="284"/>
      <c r="F2" s="284"/>
      <c r="G2" s="284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336136.56</v>
      </c>
      <c r="F19" s="295">
        <v>298199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336136.56</v>
      </c>
      <c r="F22" s="161">
        <f>SUM(F15:F21)</f>
        <v>298199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32680.29</v>
      </c>
      <c r="F25" s="295">
        <v>60282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4644724.54</v>
      </c>
      <c r="F26" s="295">
        <v>4683827.3899999997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4677404.83</v>
      </c>
      <c r="F28" s="164">
        <f>SUM(F25:F27)</f>
        <v>4744109.3899999997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2" t="s">
        <v>433</v>
      </c>
      <c r="D30" s="283"/>
      <c r="E30" s="166">
        <f>E13+E22+E28</f>
        <v>5013541.3899999997</v>
      </c>
      <c r="F30" s="166">
        <f>F13+F22+F28</f>
        <v>5042308.3899999997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5" t="s">
        <v>176</v>
      </c>
      <c r="C3" s="285"/>
      <c r="D3" s="285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topLeftCell="A31" zoomScale="80" zoomScaleNormal="80" workbookViewId="0">
      <selection activeCell="J50" sqref="J50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29851.71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-29851.71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1304.71</v>
      </c>
      <c r="E34" s="117"/>
      <c r="F34" s="124">
        <v>31105002</v>
      </c>
      <c r="G34" s="125" t="s">
        <v>146</v>
      </c>
      <c r="H34" s="175"/>
      <c r="J34" s="140">
        <f t="shared" si="0"/>
        <v>-1304.71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28547</v>
      </c>
      <c r="E38" s="117"/>
      <c r="F38" s="124">
        <v>31105006</v>
      </c>
      <c r="G38" s="125" t="s">
        <v>154</v>
      </c>
      <c r="H38" s="175"/>
      <c r="J38" s="140">
        <f t="shared" si="0"/>
        <v>-28547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29851.71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-29851.71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60282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30430.29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2024-01-03T19:23:29Z</dcterms:modified>
</cp:coreProperties>
</file>